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0_Afagen_Etapa 1\D.01_Příprava území\"/>
    </mc:Choice>
  </mc:AlternateContent>
  <bookViews>
    <workbookView xWindow="28686" yWindow="-114" windowWidth="29042" windowHeight="15840" activeTab="1"/>
  </bookViews>
  <sheets>
    <sheet name="Pokyny pro vyplnění" sheetId="11" r:id="rId1"/>
    <sheet name="Stavba" sheetId="1" r:id="rId2"/>
    <sheet name="VzorPolozky" sheetId="10" state="hidden" r:id="rId3"/>
    <sheet name="D1 _1_SO01_Dekont._R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 _1_SO01_Dekont._R1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 _1_SO01_Dekont._R1 Pol'!$A$1:$Y$62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G42" i="1"/>
  <c r="F42" i="1"/>
  <c r="G41" i="1"/>
  <c r="F41" i="1"/>
  <c r="G39" i="1"/>
  <c r="H39" i="1" s="1"/>
  <c r="H43" i="1" s="1"/>
  <c r="F39" i="1"/>
  <c r="G61" i="12"/>
  <c r="BA57" i="12"/>
  <c r="BA53" i="12"/>
  <c r="BA50" i="12"/>
  <c r="BA48" i="12"/>
  <c r="BA46" i="12"/>
  <c r="BA29" i="12"/>
  <c r="BA27" i="12"/>
  <c r="BA20" i="12"/>
  <c r="BA16" i="12"/>
  <c r="BA13" i="12"/>
  <c r="BA10" i="12"/>
  <c r="G9" i="12"/>
  <c r="I9" i="12"/>
  <c r="K9" i="12"/>
  <c r="M9" i="12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9" i="12"/>
  <c r="M19" i="12" s="1"/>
  <c r="I19" i="12"/>
  <c r="K19" i="12"/>
  <c r="O19" i="12"/>
  <c r="Q19" i="12"/>
  <c r="V19" i="12"/>
  <c r="G26" i="12"/>
  <c r="M26" i="12" s="1"/>
  <c r="I26" i="12"/>
  <c r="I8" i="12" s="1"/>
  <c r="K26" i="12"/>
  <c r="O26" i="12"/>
  <c r="Q26" i="12"/>
  <c r="V26" i="12"/>
  <c r="G28" i="12"/>
  <c r="M28" i="12" s="1"/>
  <c r="I28" i="12"/>
  <c r="K28" i="12"/>
  <c r="K8" i="12" s="1"/>
  <c r="O28" i="12"/>
  <c r="Q28" i="12"/>
  <c r="V28" i="12"/>
  <c r="G32" i="12"/>
  <c r="I32" i="12"/>
  <c r="K32" i="12"/>
  <c r="M32" i="12"/>
  <c r="O32" i="12"/>
  <c r="Q32" i="12"/>
  <c r="V32" i="12"/>
  <c r="G34" i="12"/>
  <c r="I34" i="12"/>
  <c r="K34" i="12"/>
  <c r="M34" i="12"/>
  <c r="O34" i="12"/>
  <c r="O8" i="12" s="1"/>
  <c r="Q34" i="12"/>
  <c r="V34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G45" i="12"/>
  <c r="I45" i="12"/>
  <c r="K45" i="12"/>
  <c r="M45" i="12"/>
  <c r="O45" i="12"/>
  <c r="O44" i="12" s="1"/>
  <c r="Q45" i="12"/>
  <c r="Q44" i="12" s="1"/>
  <c r="V45" i="12"/>
  <c r="V44" i="12" s="1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O51" i="12"/>
  <c r="Q51" i="12"/>
  <c r="V51" i="12"/>
  <c r="G52" i="12"/>
  <c r="G51" i="12" s="1"/>
  <c r="I52" i="12"/>
  <c r="I51" i="12" s="1"/>
  <c r="K52" i="12"/>
  <c r="K51" i="12" s="1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AE61" i="12"/>
  <c r="I20" i="1"/>
  <c r="I19" i="1"/>
  <c r="I18" i="1"/>
  <c r="I17" i="1"/>
  <c r="I16" i="1"/>
  <c r="I56" i="1"/>
  <c r="J55" i="1"/>
  <c r="J54" i="1"/>
  <c r="J53" i="1"/>
  <c r="J56" i="1" s="1"/>
  <c r="F43" i="1"/>
  <c r="G43" i="1"/>
  <c r="G25" i="1" s="1"/>
  <c r="A25" i="1" s="1"/>
  <c r="H42" i="1"/>
  <c r="I42" i="1" s="1"/>
  <c r="H41" i="1"/>
  <c r="I41" i="1" s="1"/>
  <c r="H40" i="1"/>
  <c r="A26" i="1" l="1"/>
  <c r="G26" i="1"/>
  <c r="G28" i="1"/>
  <c r="G23" i="1"/>
  <c r="M8" i="12"/>
  <c r="AF61" i="12"/>
  <c r="G8" i="12"/>
  <c r="M52" i="12"/>
  <c r="M51" i="12" s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J42" i="1"/>
  <c r="J41" i="1"/>
  <c r="J39" i="1"/>
  <c r="J43" i="1" s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<sst xmlns="http://schemas.openxmlformats.org/spreadsheetml/2006/main" count="392" uniqueCount="189">
  <si>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</si>
  <si>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</si>
  <si>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</si>
  <si>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</si>
  <si>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</si>
  <si>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</si>
  <si>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</si>
  <si>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</si>
  <si>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</si>
  <si>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</si>
  <si>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</si>
  <si>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</si>
  <si>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</si>
  <si>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</si>
  <si>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</si>
  <si>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</si>
  <si>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</si>
  <si>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</si>
  <si>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</si>
  <si>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</si>
  <si>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</si>
  <si>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</si>
  <si>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</si>
  <si>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</si>
  <si>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</si>
  <si>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</si>
  <si>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</si>
  <si>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</si>
  <si>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</si>
  <si>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</si>
  <si>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</si>
  <si>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</si>
  <si>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</si>
  <si>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</si>
  <si>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</si>
  <si>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</si>
  <si>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</si>
  <si>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</si>
  <si>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</si>
  <si>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</si>
  <si>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</si>
  <si>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</si>
  <si>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</si>
  <si>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_1_SO01_Dekont._R1</t>
  </si>
  <si>
    <t>SO01.1 - Dekontaminace</t>
  </si>
  <si>
    <t>D1</t>
  </si>
  <si>
    <t>SO 01 - Příprava území</t>
  </si>
  <si>
    <t>Objekt:</t>
  </si>
  <si>
    <t>Rozpočet:</t>
  </si>
  <si>
    <t>11542-003-000_R1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</si>
  <si>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</si>
  <si>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</si>
  <si>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</si>
  <si>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</si>
  <si>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</si>
  <si>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</si>
  <si>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</si>
  <si>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9.1.2025</t>
  </si>
  <si>
    <t>Stavba</t>
  </si>
  <si>
    <t>Stavební objekt</t>
  </si>
  <si>
    <t>Celkem za stavbu</t>
  </si>
  <si>
    <t>CZK</t>
  </si>
  <si>
    <t>#POPS</t>
  </si>
  <si>
    <t>Popis stavby: 11542-003-000_R1 - ALFAGEN ETAPA 1.</t>
  </si>
  <si>
    <t>#POPO</t>
  </si>
  <si>
    <t>Popis objektu: D1 - SO 01 - Příprava území</t>
  </si>
  <si>
    <t>#POPR</t>
  </si>
  <si>
    <t>Popis rozpočtu: _1_SO01_Dekont._R1 - SO01.1 - Dekontaminace</t>
  </si>
  <si>
    <t>Rekapitulace dílů</t>
  </si>
  <si>
    <t>Typ dílu</t>
  </si>
  <si>
    <t>1</t>
  </si>
  <si>
    <t>Zemní práce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</si>
  <si>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</si>
  <si>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</si>
  <si>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</si>
  <si>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</si>
  <si>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</si>
  <si>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</si>
  <si>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</si>
  <si>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</si>
  <si>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</si>
  <si>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</si>
  <si>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</si>
  <si>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</si>
  <si>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</si>
  <si>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</si>
  <si>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</si>
  <si>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</si>
  <si>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</si>
  <si>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</si>
  <si>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</si>
  <si>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</si>
  <si>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</si>
  <si>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</si>
  <si>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</si>
  <si>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</si>
  <si>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</si>
  <si>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</si>
  <si>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</si>
  <si>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</si>
  <si>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</si>
  <si>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</si>
  <si>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</si>
  <si>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115101201R00</t>
  </si>
  <si>
    <t>Čerpání vody na dopravní výšku do 10 m  s uvažovaným průměrným přítokem do 500 l/min</t>
  </si>
  <si>
    <t>h</t>
  </si>
  <si>
    <t>800-1</t>
  </si>
  <si>
    <t>RTS 24/ II</t>
  </si>
  <si>
    <t>Práce</t>
  </si>
  <si>
    <t>Běžná</t>
  </si>
  <si>
    <t>POL1_</t>
  </si>
  <si>
    <t>na vzdálenost od hladiny vody v jímce po výšku roviny proložené osou nejvyššího bodu výtlačného potrubí. Včetně odpadní potrubí v délce do 20 m.</t>
  </si>
  <si>
    <t>SPI</t>
  </si>
  <si>
    <t>předpoklad : 30*4</t>
  </si>
  <si>
    <t>VV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</si>
  <si>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</si>
  <si>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</si>
  <si>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</si>
  <si>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</si>
  <si>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 : 30</t>
  </si>
  <si>
    <t>131301110R00</t>
  </si>
  <si>
    <t>Hloubení nezapažených jam a zářezů do 50 m3, v hornině 4, hloubení strojně</t>
  </si>
  <si>
    <t>m3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</si>
  <si>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</si>
  <si>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 xml:space="preserve">"viz výkaz bourání základ.konstrukcí a výkopů kontaminované zeminy" : </t>
  </si>
  <si>
    <t>"oblast VIe.(H=0,5m)" : 12,50</t>
  </si>
  <si>
    <t>131301112R00</t>
  </si>
  <si>
    <t>Hloubení nezapažených jam a zářezů do 1000 m3, v hornině 4, hloubení strojně</t>
  </si>
  <si>
    <t>"oblast VIa.(H=1,0m)" : 984,00</t>
  </si>
  <si>
    <t>"oblast VIb.(H=2,0m)" : 584,00</t>
  </si>
  <si>
    <t>"oblast VIc.(H=1,1m)" : 125,00</t>
  </si>
  <si>
    <t>"oblast VId.(H=3,0m)" : 275,00</t>
  </si>
  <si>
    <t>131301119R00</t>
  </si>
  <si>
    <t xml:space="preserve">Hloubení nezapažených jam a zářezů příplatek za lepivost, v hornině 4,  </t>
  </si>
  <si>
    <t>161101102R00</t>
  </si>
  <si>
    <t>Svislé přemístění výkopku z horniny 1 až 4, při hloubce výkopu přes 2,5 do 4 m</t>
  </si>
  <si>
    <t>bez naložení do dopravní nádoby, ale s vyprázdněním dopravní nádoby na hromadu nebo na dopravní prostředek,</t>
  </si>
  <si>
    <t>100% z hloubení jam do 50 m3 : 12,50</t>
  </si>
  <si>
    <t>8% z hloubení jam do 1 000 m3 : 1 968,00*0,08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</si>
  <si>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</si>
  <si>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</si>
  <si>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</si>
  <si>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</si>
  <si>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</si>
  <si>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>celkem odvoz do 30 km.</t>
  </si>
  <si>
    <t>POP</t>
  </si>
  <si>
    <t>1 980,50*20</t>
  </si>
  <si>
    <t>167101102R00</t>
  </si>
  <si>
    <t>Nakládání, skládání, překládání neulehlého výkopku nakládání výkopku  přes 100 m3, z horniny 1 až 4</t>
  </si>
  <si>
    <t>171201201R00</t>
  </si>
  <si>
    <t>Uložení sypaniny na dočasnou skládku tak, že na 1 m2 plochy připadá přes 2 m3 výkopku nebo ornice</t>
  </si>
  <si>
    <t>199000002R00</t>
  </si>
  <si>
    <t>Poplatky za skládku horniny 1- 4, skupina 17 05 04 z Katalogu odpadů</t>
  </si>
  <si>
    <t>199000009R00</t>
  </si>
  <si>
    <t>Náklady na dekontaminaci horniny 1- 4</t>
  </si>
  <si>
    <t>Vlastní</t>
  </si>
  <si>
    <t>Indiv</t>
  </si>
  <si>
    <t>199000090R00</t>
  </si>
  <si>
    <t>SEKM - Závěrečná zpráva ze sanace</t>
  </si>
  <si>
    <t>kus</t>
  </si>
  <si>
    <t>199000095R00</t>
  </si>
  <si>
    <t>GEOFOND - Zrušení vrtu HV19 - zápis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</si>
  <si>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</si>
  <si>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</si>
  <si>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</si>
  <si>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</si>
  <si>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</si>
  <si>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včetně bezpečnostních a hygienických opatření na staveništi.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</si>
  <si>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</si>
  <si>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</si>
  <si>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</si>
  <si>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</si>
  <si>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</si>
  <si>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</si>
  <si>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00411 R</t>
  </si>
  <si>
    <t>Přípravné a průzkumné služby či práce</t>
  </si>
  <si>
    <t>Náklady dodavatele vyplývající z povinností dodavatele stanovených obchodními podmínkami před zahájením stavebních prací. Tato skupina zahrnuje zejména náklady na přípravné činnosti.</t>
  </si>
  <si>
    <t>00511 R</t>
  </si>
  <si>
    <t xml:space="preserve">Geodetické práce </t>
  </si>
  <si>
    <t>Náklady na geodetické práce (vytýčení a rozměření, geodetické práce v průběhu výstavby, apod.)</t>
  </si>
  <si>
    <t>005230R</t>
  </si>
  <si>
    <t>Odběr vzorku a laboratorní zkoušky</t>
  </si>
  <si>
    <t>Náklady zhotovitele, související s odběrem vzorku a laboratorních zkoušek předepsaných technickými normami nebo objednatelem a které jsou pro provedení díla nezbytné.</t>
  </si>
  <si>
    <t>005241060R</t>
  </si>
  <si>
    <t>Sanační geolog</t>
  </si>
  <si>
    <t>Náklady na přítomnost sanačního geologa.</t>
  </si>
  <si>
    <t>SUM</t>
  </si>
  <si>
    <t>END</t>
  </si>
  <si>
    <t>AL INVEST Břidličná,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</si>
</sst>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12" xfId="0" applyNumberFormat="1" applyFont="1" applyBorder="1" applyAlignment="1">
      <alignment vertical="center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16" fillId="3" borderId="12" xfId="0" applyNumberFormat="1" applyFont="1" applyFill="1" applyBorder="1" applyAlignment="1">
      <alignment vertical="center" wrapText="1"/>
    </xf>
    <xf numFmtId="49" fontId="20" fillId="3" borderId="0" xfId="0" applyNumberFormat="1" applyFont="1" applyFill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8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1" customWidth="1"/>
    <col min="4" max="4" width="13" style="51" customWidth="1"/>
    <col min="5" max="5" width="9.75" style="51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2" t="s">
        <v>22</v>
      </c>
      <c r="C2" s="113"/>
      <c r="D2" s="265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.1" customHeight="1" x14ac:dyDescent="0.2">
      <c r="A3" s="2"/>
      <c r="B3" s="117" t="s">
        <v>47</v>
      </c>
      <c r="C3" s="113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" customHeight="1" x14ac:dyDescent="0.2">
      <c r="A4" s="109">
        <v>3464563</v>
      </c>
      <c r="B4" s="122" t="s">
        <v>48</v>
      </c>
      <c r="C4" s="123"/>
      <c r="D4" s="266" t="s">
        <v>43</v>
      </c>
      <c r="E4" s="124" t="s">
        <v>44</v>
      </c>
      <c r="F4" s="125"/>
      <c r="G4" s="125"/>
      <c r="H4" s="125"/>
      <c r="I4" s="125"/>
      <c r="J4" s="126"/>
    </row>
    <row r="5" spans="1:15" ht="24.1" customHeight="1" x14ac:dyDescent="0.2">
      <c r="A5" s="2"/>
      <c r="B5" s="31" t="s">
        <v>42</v>
      </c>
      <c r="D5" s="90" t="s">
        <v>188</v>
      </c>
      <c r="E5" s="91"/>
      <c r="F5" s="91"/>
      <c r="G5" s="91"/>
      <c r="H5" s="18" t="s">
        <v>40</v>
      </c>
      <c r="I5" s="22"/>
      <c r="J5" s="8"/>
    </row>
    <row r="6" spans="1:15" ht="15.7" customHeight="1" x14ac:dyDescent="0.2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.1" hidden="1" customHeight="1" x14ac:dyDescent="0.2">
      <c r="A8" s="2"/>
      <c r="B8" s="31" t="s">
        <v>20</v>
      </c>
      <c r="D8" s="111" t="s">
        <v>51</v>
      </c>
      <c r="H8" s="18" t="s">
        <v>40</v>
      </c>
      <c r="I8" s="128" t="s">
        <v>55</v>
      </c>
      <c r="J8" s="8"/>
    </row>
    <row r="9" spans="1:15" ht="15.7" hidden="1" customHeight="1" x14ac:dyDescent="0.2">
      <c r="A9" s="2"/>
      <c r="B9" s="2"/>
      <c r="D9" s="111" t="s">
        <v>52</v>
      </c>
      <c r="H9" s="18" t="s">
        <v>34</v>
      </c>
      <c r="I9" s="128" t="s">
        <v>56</v>
      </c>
      <c r="J9" s="8"/>
    </row>
    <row r="10" spans="1:15" ht="15.7" hidden="1" customHeight="1" x14ac:dyDescent="0.2">
      <c r="A10" s="2"/>
      <c r="B10" s="35"/>
      <c r="C10" s="55"/>
      <c r="D10" s="110" t="s">
        <v>54</v>
      </c>
      <c r="E10" s="127" t="s">
        <v>53</v>
      </c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" customHeight="1" x14ac:dyDescent="0.2">
      <c r="A12" s="2"/>
      <c r="B12" s="28"/>
      <c r="C12" s="54"/>
      <c r="D12" s="130"/>
      <c r="E12" s="130"/>
      <c r="F12" s="130"/>
      <c r="G12" s="130"/>
      <c r="H12" s="18" t="s">
        <v>34</v>
      </c>
      <c r="I12" s="134"/>
      <c r="J12" s="8"/>
    </row>
    <row r="13" spans="1:15" ht="15.7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.1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" customHeight="1" x14ac:dyDescent="0.2">
      <c r="A16" s="196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SUMIF(F53:F55,A16,I53:I55)+SUMIF(F53:F55,"PSU",I53:I55)</f>
        <v>0</v>
      </c>
      <c r="J16" s="83"/>
    </row>
    <row r="17" spans="1:10" ht="23.2" customHeight="1" x14ac:dyDescent="0.2">
      <c r="A17" s="196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SUMIF(F53:F55,A17,I53:I55)</f>
        <v>0</v>
      </c>
      <c r="J17" s="83"/>
    </row>
    <row r="18" spans="1:10" ht="23.2" customHeight="1" x14ac:dyDescent="0.2">
      <c r="A18" s="196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SUMIF(F53:F55,A18,I53:I55)</f>
        <v>0</v>
      </c>
      <c r="J18" s="83"/>
    </row>
    <row r="19" spans="1:10" ht="23.2" customHeight="1" x14ac:dyDescent="0.2">
      <c r="A19" s="196" t="s">
        <v>72</v>
      </c>
      <c r="B19" s="38" t="s">
        <v>27</v>
      </c>
      <c r="C19" s="60"/>
      <c r="D19" s="61"/>
      <c r="E19" s="81"/>
      <c r="F19" s="82"/>
      <c r="G19" s="81"/>
      <c r="H19" s="82"/>
      <c r="I19" s="81">
        <f>SUMIF(F53:F55,A19,I53:I55)</f>
        <v>0</v>
      </c>
      <c r="J19" s="83"/>
    </row>
    <row r="20" spans="1:10" ht="23.2" customHeight="1" x14ac:dyDescent="0.2">
      <c r="A20" s="196" t="s">
        <v>73</v>
      </c>
      <c r="B20" s="38" t="s">
        <v>28</v>
      </c>
      <c r="C20" s="60"/>
      <c r="D20" s="61"/>
      <c r="E20" s="81"/>
      <c r="F20" s="82"/>
      <c r="G20" s="81"/>
      <c r="H20" s="82"/>
      <c r="I20" s="81">
        <f>SUMIF(F53:F55,A20,I53:I55)</f>
        <v>0</v>
      </c>
      <c r="J20" s="83"/>
    </row>
    <row r="21" spans="1:10" ht="23.2" customHeight="1" x14ac:dyDescent="0.2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12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12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8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8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61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8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.1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58</v>
      </c>
      <c r="C39" s="147"/>
      <c r="D39" s="147"/>
      <c r="E39" s="147"/>
      <c r="F39" s="148">
        <f>'D1 _1_SO01_Dekont._R1 Pol'!AE61</f>
        <v>0</v>
      </c>
      <c r="G39" s="149">
        <f>'D1 _1_SO01_Dekont._R1 Pol'!AF61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59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'D1 _1_SO01_Dekont._R1 Pol'!AE61</f>
        <v>0</v>
      </c>
      <c r="G41" s="155">
        <f>'D1 _1_SO01_Dekont._R1 Pol'!AF61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'D1 _1_SO01_Dekont._R1 Pol'!AE61</f>
        <v>0</v>
      </c>
      <c r="G42" s="150">
        <f>'D1 _1_SO01_Dekont._R1 Pol'!AF61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60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50" spans="1:10" ht="15.7" x14ac:dyDescent="0.25">
      <c r="B50" s="175" t="s">
        <v>68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69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70</v>
      </c>
      <c r="C53" s="184" t="s">
        <v>71</v>
      </c>
      <c r="D53" s="185"/>
      <c r="E53" s="185"/>
      <c r="F53" s="192" t="s">
        <v>24</v>
      </c>
      <c r="G53" s="193"/>
      <c r="H53" s="193"/>
      <c r="I53" s="193">
        <f>'D1 _1_SO01_Dekont._R1 Pol'!G8</f>
        <v>0</v>
      </c>
      <c r="J53" s="189" t="str">
        <f>IF(I56=0,"",I53/I56*100)</f>
        <v/>
      </c>
    </row>
    <row r="54" spans="1:10" ht="36.75" customHeight="1" x14ac:dyDescent="0.2">
      <c r="A54" s="178"/>
      <c r="B54" s="183" t="s">
        <v>72</v>
      </c>
      <c r="C54" s="184" t="s">
        <v>27</v>
      </c>
      <c r="D54" s="185"/>
      <c r="E54" s="185"/>
      <c r="F54" s="192" t="s">
        <v>72</v>
      </c>
      <c r="G54" s="193"/>
      <c r="H54" s="193"/>
      <c r="I54" s="193">
        <f>'D1 _1_SO01_Dekont._R1 Pol'!G44</f>
        <v>0</v>
      </c>
      <c r="J54" s="189" t="str">
        <f>IF(I56=0,"",I54/I56*100)</f>
        <v/>
      </c>
    </row>
    <row r="55" spans="1:10" ht="36.75" customHeight="1" x14ac:dyDescent="0.2">
      <c r="A55" s="178"/>
      <c r="B55" s="183" t="s">
        <v>73</v>
      </c>
      <c r="C55" s="184" t="s">
        <v>28</v>
      </c>
      <c r="D55" s="185"/>
      <c r="E55" s="185"/>
      <c r="F55" s="192" t="s">
        <v>73</v>
      </c>
      <c r="G55" s="193"/>
      <c r="H55" s="193"/>
      <c r="I55" s="193">
        <f>'D1 _1_SO01_Dekont._R1 Pol'!G51</f>
        <v>0</v>
      </c>
      <c r="J55" s="189" t="str">
        <f>IF(I56=0,"",I55/I56*100)</f>
        <v/>
      </c>
    </row>
    <row r="56" spans="1:10" ht="25.5" customHeight="1" x14ac:dyDescent="0.2">
      <c r="A56" s="179"/>
      <c r="B56" s="186" t="s">
        <v>1</v>
      </c>
      <c r="C56" s="187"/>
      <c r="D56" s="188"/>
      <c r="E56" s="188"/>
      <c r="F56" s="194"/>
      <c r="G56" s="195"/>
      <c r="H56" s="195"/>
      <c r="I56" s="195">
        <f>SUM(I53:I55)</f>
        <v>0</v>
      </c>
      <c r="J56" s="190">
        <f>SUM(J53:J55)</f>
        <v>0</v>
      </c>
    </row>
    <row r="57" spans="1:10" x14ac:dyDescent="0.2">
      <c r="F57" s="135"/>
      <c r="G57" s="135"/>
      <c r="H57" s="135"/>
      <c r="I57" s="135"/>
      <c r="J57" s="191"/>
    </row>
    <row r="58" spans="1:10" x14ac:dyDescent="0.2">
      <c r="F58" s="135"/>
      <c r="G58" s="135"/>
      <c r="H58" s="135"/>
      <c r="I58" s="135"/>
      <c r="J58" s="191"/>
    </row>
    <row r="59" spans="1:10" x14ac:dyDescent="0.2">
      <c r="F59" s="135"/>
      <c r="G59" s="135"/>
      <c r="H59" s="135"/>
      <c r="I59" s="135"/>
      <c r="J59" s="191"/>
    </row>
  </sheetData>
  <sheetProtection password="E81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3:E53"/>
    <mergeCell ref="C54:E54"/>
    <mergeCell ref="C55:E55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&amp;N&amp;R&amp;8HP4-7-51885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9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8" sqref="A8"/>
    </sheetView>
  </sheetViews>
  <sheetFormatPr defaultRowHeight="12.85" outlineLevelRow="3" x14ac:dyDescent="0.2"/>
  <cols>
    <col min="1" max="1" width="3.375" customWidth="1"/>
    <col min="2" max="2" width="12.5" style="176" customWidth="1"/>
    <col min="3" max="3" width="63.25" style="176" customWidth="1"/>
    <col min="4" max="4" width="4.75" customWidth="1"/>
    <col min="5" max="5" width="10.5" customWidth="1"/>
    <col min="6" max="6" width="9.75" customWidth="1"/>
    <col min="7" max="7" width="12.625" customWidth="1"/>
    <col min="8" max="17" width="0" hidden="1" customWidth="1"/>
    <col min="18" max="18" width="6.75" customWidth="1"/>
    <col min="20" max="25" width="0" hidden="1" customWidth="1"/>
    <col min="29" max="29" width="0" hidden="1" customWidth="1"/>
    <col min="31" max="41" width="0" hidden="1" customWidth="1"/>
    <col min="53" max="53" width="98.625" customWidth="1"/>
  </cols>
  <sheetData>
    <row r="1" spans="1:60" ht="15.7" customHeight="1" x14ac:dyDescent="0.25">
      <c r="A1" s="197" t="s">
        <v>74</v>
      </c>
      <c r="B1" s="197"/>
      <c r="C1" s="197"/>
      <c r="D1" s="197"/>
      <c r="E1" s="197"/>
      <c r="F1" s="197"/>
      <c r="G1" s="197"/>
      <c r="AG1" t="s">
        <v>75</v>
      </c>
    </row>
    <row r="2" spans="1:60" ht="24.95" customHeight="1" x14ac:dyDescent="0.2">
      <c r="A2" s="198" t="s">
        <v>7</v>
      </c>
      <c r="B2" s="260" t="s">
        <v>49</v>
      </c>
      <c r="C2" s="261" t="s">
        <v>50</v>
      </c>
      <c r="D2" s="262"/>
      <c r="E2" s="262"/>
      <c r="F2" s="262"/>
      <c r="G2" s="263"/>
      <c r="AG2" t="s">
        <v>76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76</v>
      </c>
      <c r="AG3" t="s">
        <v>77</v>
      </c>
    </row>
    <row r="4" spans="1:60" ht="24.95" customHeight="1" x14ac:dyDescent="0.2">
      <c r="A4" s="202" t="s">
        <v>9</v>
      </c>
      <c r="B4" s="264" t="s">
        <v>43</v>
      </c>
      <c r="C4" s="203" t="s">
        <v>44</v>
      </c>
      <c r="D4" s="204"/>
      <c r="E4" s="204"/>
      <c r="F4" s="204"/>
      <c r="G4" s="205"/>
      <c r="AG4" t="s">
        <v>78</v>
      </c>
    </row>
    <row r="5" spans="1:60" x14ac:dyDescent="0.2">
      <c r="D5" s="10"/>
    </row>
    <row r="6" spans="1:60" ht="38.5" x14ac:dyDescent="0.2">
      <c r="A6" s="207" t="s">
        <v>79</v>
      </c>
      <c r="B6" s="209" t="s">
        <v>80</v>
      </c>
      <c r="C6" s="209" t="s">
        <v>81</v>
      </c>
      <c r="D6" s="208" t="s">
        <v>82</v>
      </c>
      <c r="E6" s="207" t="s">
        <v>83</v>
      </c>
      <c r="F6" s="206" t="s">
        <v>84</v>
      </c>
      <c r="G6" s="207" t="s">
        <v>29</v>
      </c>
      <c r="H6" s="210" t="s">
        <v>30</v>
      </c>
      <c r="I6" s="210" t="s">
        <v>85</v>
      </c>
      <c r="J6" s="210" t="s">
        <v>31</v>
      </c>
      <c r="K6" s="210" t="s">
        <v>86</v>
      </c>
      <c r="L6" s="210" t="s">
        <v>87</v>
      </c>
      <c r="M6" s="210" t="s">
        <v>88</v>
      </c>
      <c r="N6" s="210" t="s">
        <v>89</v>
      </c>
      <c r="O6" s="210" t="s">
        <v>90</v>
      </c>
      <c r="P6" s="210" t="s">
        <v>91</v>
      </c>
      <c r="Q6" s="210" t="s">
        <v>92</v>
      </c>
      <c r="R6" s="210" t="s">
        <v>93</v>
      </c>
      <c r="S6" s="210" t="s">
        <v>94</v>
      </c>
      <c r="T6" s="210" t="s">
        <v>95</v>
      </c>
      <c r="U6" s="210" t="s">
        <v>96</v>
      </c>
      <c r="V6" s="210" t="s">
        <v>97</v>
      </c>
      <c r="W6" s="210" t="s">
        <v>98</v>
      </c>
      <c r="X6" s="210" t="s">
        <v>99</v>
      </c>
      <c r="Y6" s="210" t="s">
        <v>100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5" t="s">
        <v>101</v>
      </c>
      <c r="B8" s="226" t="s">
        <v>70</v>
      </c>
      <c r="C8" s="250" t="s">
        <v>71</v>
      </c>
      <c r="D8" s="227"/>
      <c r="E8" s="228"/>
      <c r="F8" s="229"/>
      <c r="G8" s="229">
        <f>SUMIF(AG9:AG43,"&lt;&gt;NOR",G9:G43)</f>
        <v>0</v>
      </c>
      <c r="H8" s="229"/>
      <c r="I8" s="229">
        <f>SUM(I9:I43)</f>
        <v>0</v>
      </c>
      <c r="J8" s="229"/>
      <c r="K8" s="229">
        <f>SUM(K9:K43)</f>
        <v>0</v>
      </c>
      <c r="L8" s="229"/>
      <c r="M8" s="229">
        <f>SUM(M9:M43)</f>
        <v>0</v>
      </c>
      <c r="N8" s="228"/>
      <c r="O8" s="228">
        <f>SUM(O9:O43)</f>
        <v>0</v>
      </c>
      <c r="P8" s="228"/>
      <c r="Q8" s="228">
        <f>SUM(Q9:Q43)</f>
        <v>0</v>
      </c>
      <c r="R8" s="229"/>
      <c r="S8" s="229"/>
      <c r="T8" s="230"/>
      <c r="U8" s="224"/>
      <c r="V8" s="224">
        <f>SUM(V9:V43)</f>
        <v>768.86000000000013</v>
      </c>
      <c r="W8" s="224"/>
      <c r="X8" s="224"/>
      <c r="Y8" s="224"/>
      <c r="AG8" t="s">
        <v>102</v>
      </c>
    </row>
    <row r="9" spans="1:60" outlineLevel="1" x14ac:dyDescent="0.2">
      <c r="A9" s="232">
        <v>1</v>
      </c>
      <c r="B9" s="233" t="s">
        <v>103</v>
      </c>
      <c r="C9" s="251" t="s">
        <v>104</v>
      </c>
      <c r="D9" s="234" t="s">
        <v>105</v>
      </c>
      <c r="E9" s="235">
        <v>120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 t="s">
        <v>106</v>
      </c>
      <c r="S9" s="237" t="s">
        <v>107</v>
      </c>
      <c r="T9" s="238" t="s">
        <v>107</v>
      </c>
      <c r="U9" s="221">
        <v>0.20300000000000001</v>
      </c>
      <c r="V9" s="221">
        <f>ROUND(E9*U9,2)</f>
        <v>24.36</v>
      </c>
      <c r="W9" s="221"/>
      <c r="X9" s="221" t="s">
        <v>108</v>
      </c>
      <c r="Y9" s="221" t="s">
        <v>109</v>
      </c>
      <c r="Z9" s="211"/>
      <c r="AA9" s="211"/>
      <c r="AB9" s="211"/>
      <c r="AC9" s="211"/>
      <c r="AD9" s="211"/>
      <c r="AE9" s="211"/>
      <c r="AF9" s="211"/>
      <c r="AG9" s="211" t="s">
        <v>110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">
      <c r="A10" s="218"/>
      <c r="B10" s="219"/>
      <c r="C10" s="252" t="s">
        <v>111</v>
      </c>
      <c r="D10" s="240"/>
      <c r="E10" s="240"/>
      <c r="F10" s="240"/>
      <c r="G10" s="240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1"/>
      <c r="AA10" s="211"/>
      <c r="AB10" s="211"/>
      <c r="AC10" s="211"/>
      <c r="AD10" s="211"/>
      <c r="AE10" s="211"/>
      <c r="AF10" s="211"/>
      <c r="AG10" s="211" t="s">
        <v>112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39" t="str">
        <f>C10</f>
        <v>na vzdálenost od hladiny vody v jímce po výšku roviny proložené osou nejvyššího bodu výtlačného potrubí. Včetně odpadní potrubí v délce do 20 m.</v>
      </c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18"/>
      <c r="B11" s="219"/>
      <c r="C11" s="253" t="s">
        <v>113</v>
      </c>
      <c r="D11" s="222"/>
      <c r="E11" s="223">
        <v>120</v>
      </c>
      <c r="F11" s="221"/>
      <c r="G11" s="221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1"/>
      <c r="AA11" s="211"/>
      <c r="AB11" s="211"/>
      <c r="AC11" s="211"/>
      <c r="AD11" s="211"/>
      <c r="AE11" s="211"/>
      <c r="AF11" s="211"/>
      <c r="AG11" s="211" t="s">
        <v>114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1.4" outlineLevel="1" x14ac:dyDescent="0.2">
      <c r="A12" s="232">
        <v>2</v>
      </c>
      <c r="B12" s="233" t="s">
        <v>115</v>
      </c>
      <c r="C12" s="251" t="s">
        <v>116</v>
      </c>
      <c r="D12" s="234" t="s">
        <v>117</v>
      </c>
      <c r="E12" s="235">
        <v>30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 t="s">
        <v>106</v>
      </c>
      <c r="S12" s="237" t="s">
        <v>107</v>
      </c>
      <c r="T12" s="238" t="s">
        <v>107</v>
      </c>
      <c r="U12" s="221">
        <v>0</v>
      </c>
      <c r="V12" s="221">
        <f>ROUND(E12*U12,2)</f>
        <v>0</v>
      </c>
      <c r="W12" s="221"/>
      <c r="X12" s="221" t="s">
        <v>108</v>
      </c>
      <c r="Y12" s="221" t="s">
        <v>109</v>
      </c>
      <c r="Z12" s="211"/>
      <c r="AA12" s="211"/>
      <c r="AB12" s="211"/>
      <c r="AC12" s="211"/>
      <c r="AD12" s="211"/>
      <c r="AE12" s="211"/>
      <c r="AF12" s="211"/>
      <c r="AG12" s="211" t="s">
        <v>110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1.4" outlineLevel="2" x14ac:dyDescent="0.2">
      <c r="A13" s="218"/>
      <c r="B13" s="219"/>
      <c r="C13" s="252" t="s">
        <v>118</v>
      </c>
      <c r="D13" s="240"/>
      <c r="E13" s="240"/>
      <c r="F13" s="240"/>
      <c r="G13" s="240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1"/>
      <c r="AA13" s="211"/>
      <c r="AB13" s="211"/>
      <c r="AC13" s="211"/>
      <c r="AD13" s="211"/>
      <c r="AE13" s="211"/>
      <c r="AF13" s="211"/>
      <c r="AG13" s="211" t="s">
        <v>112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9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211"/>
      <c r="BC13" s="211"/>
      <c r="BD13" s="211"/>
      <c r="BE13" s="211"/>
      <c r="BF13" s="211"/>
      <c r="BG13" s="211"/>
      <c r="BH13" s="211"/>
    </row>
    <row r="14" spans="1:60" outlineLevel="2" x14ac:dyDescent="0.2">
      <c r="A14" s="218"/>
      <c r="B14" s="219"/>
      <c r="C14" s="253" t="s">
        <v>119</v>
      </c>
      <c r="D14" s="222"/>
      <c r="E14" s="223">
        <v>30</v>
      </c>
      <c r="F14" s="221"/>
      <c r="G14" s="221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1"/>
      <c r="AA14" s="211"/>
      <c r="AB14" s="211"/>
      <c r="AC14" s="211"/>
      <c r="AD14" s="211"/>
      <c r="AE14" s="211"/>
      <c r="AF14" s="211"/>
      <c r="AG14" s="211" t="s">
        <v>114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2">
        <v>3</v>
      </c>
      <c r="B15" s="233" t="s">
        <v>120</v>
      </c>
      <c r="C15" s="251" t="s">
        <v>121</v>
      </c>
      <c r="D15" s="234" t="s">
        <v>122</v>
      </c>
      <c r="E15" s="235">
        <v>12.5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7" t="s">
        <v>106</v>
      </c>
      <c r="S15" s="237" t="s">
        <v>107</v>
      </c>
      <c r="T15" s="238" t="s">
        <v>107</v>
      </c>
      <c r="U15" s="221">
        <v>0.31</v>
      </c>
      <c r="V15" s="221">
        <f>ROUND(E15*U15,2)</f>
        <v>3.88</v>
      </c>
      <c r="W15" s="221"/>
      <c r="X15" s="221" t="s">
        <v>108</v>
      </c>
      <c r="Y15" s="221" t="s">
        <v>109</v>
      </c>
      <c r="Z15" s="211"/>
      <c r="AA15" s="211"/>
      <c r="AB15" s="211"/>
      <c r="AC15" s="211"/>
      <c r="AD15" s="211"/>
      <c r="AE15" s="211"/>
      <c r="AF15" s="211"/>
      <c r="AG15" s="211" t="s">
        <v>110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1.4" outlineLevel="2" x14ac:dyDescent="0.2">
      <c r="A16" s="218"/>
      <c r="B16" s="219"/>
      <c r="C16" s="252" t="s">
        <v>123</v>
      </c>
      <c r="D16" s="240"/>
      <c r="E16" s="240"/>
      <c r="F16" s="240"/>
      <c r="G16" s="240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1"/>
      <c r="AA16" s="211"/>
      <c r="AB16" s="211"/>
      <c r="AC16" s="211"/>
      <c r="AD16" s="211"/>
      <c r="AE16" s="211"/>
      <c r="AF16" s="211"/>
      <c r="AG16" s="211" t="s">
        <v>112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39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211"/>
      <c r="BC16" s="211"/>
      <c r="BD16" s="211"/>
      <c r="BE16" s="211"/>
      <c r="BF16" s="211"/>
      <c r="BG16" s="211"/>
      <c r="BH16" s="211"/>
    </row>
    <row r="17" spans="1:60" outlineLevel="2" x14ac:dyDescent="0.2">
      <c r="A17" s="218"/>
      <c r="B17" s="219"/>
      <c r="C17" s="253" t="s">
        <v>124</v>
      </c>
      <c r="D17" s="222"/>
      <c r="E17" s="223"/>
      <c r="F17" s="221"/>
      <c r="G17" s="221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21"/>
      <c r="Z17" s="211"/>
      <c r="AA17" s="211"/>
      <c r="AB17" s="211"/>
      <c r="AC17" s="211"/>
      <c r="AD17" s="211"/>
      <c r="AE17" s="211"/>
      <c r="AF17" s="211"/>
      <c r="AG17" s="211" t="s">
        <v>114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3" x14ac:dyDescent="0.2">
      <c r="A18" s="218"/>
      <c r="B18" s="219"/>
      <c r="C18" s="253" t="s">
        <v>125</v>
      </c>
      <c r="D18" s="222"/>
      <c r="E18" s="223">
        <v>12.5</v>
      </c>
      <c r="F18" s="221"/>
      <c r="G18" s="221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21"/>
      <c r="Z18" s="211"/>
      <c r="AA18" s="211"/>
      <c r="AB18" s="211"/>
      <c r="AC18" s="211"/>
      <c r="AD18" s="211"/>
      <c r="AE18" s="211"/>
      <c r="AF18" s="211"/>
      <c r="AG18" s="211" t="s">
        <v>114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32">
        <v>4</v>
      </c>
      <c r="B19" s="233" t="s">
        <v>126</v>
      </c>
      <c r="C19" s="251" t="s">
        <v>127</v>
      </c>
      <c r="D19" s="234" t="s">
        <v>122</v>
      </c>
      <c r="E19" s="235">
        <v>1968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7" t="s">
        <v>106</v>
      </c>
      <c r="S19" s="237" t="s">
        <v>107</v>
      </c>
      <c r="T19" s="238" t="s">
        <v>107</v>
      </c>
      <c r="U19" s="221">
        <v>0.155</v>
      </c>
      <c r="V19" s="221">
        <f>ROUND(E19*U19,2)</f>
        <v>305.04000000000002</v>
      </c>
      <c r="W19" s="221"/>
      <c r="X19" s="221" t="s">
        <v>108</v>
      </c>
      <c r="Y19" s="221" t="s">
        <v>109</v>
      </c>
      <c r="Z19" s="211"/>
      <c r="AA19" s="211"/>
      <c r="AB19" s="211"/>
      <c r="AC19" s="211"/>
      <c r="AD19" s="211"/>
      <c r="AE19" s="211"/>
      <c r="AF19" s="211"/>
      <c r="AG19" s="211" t="s">
        <v>110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1.4" outlineLevel="2" x14ac:dyDescent="0.2">
      <c r="A20" s="218"/>
      <c r="B20" s="219"/>
      <c r="C20" s="252" t="s">
        <v>123</v>
      </c>
      <c r="D20" s="240"/>
      <c r="E20" s="240"/>
      <c r="F20" s="240"/>
      <c r="G20" s="240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21"/>
      <c r="Z20" s="211"/>
      <c r="AA20" s="211"/>
      <c r="AB20" s="211"/>
      <c r="AC20" s="211"/>
      <c r="AD20" s="211"/>
      <c r="AE20" s="211"/>
      <c r="AF20" s="211"/>
      <c r="AG20" s="211" t="s">
        <v>112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39" t="str">
        <f>C20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0" s="211"/>
      <c r="BC20" s="211"/>
      <c r="BD20" s="211"/>
      <c r="BE20" s="211"/>
      <c r="BF20" s="211"/>
      <c r="BG20" s="211"/>
      <c r="BH20" s="211"/>
    </row>
    <row r="21" spans="1:60" outlineLevel="2" x14ac:dyDescent="0.2">
      <c r="A21" s="218"/>
      <c r="B21" s="219"/>
      <c r="C21" s="253" t="s">
        <v>124</v>
      </c>
      <c r="D21" s="222"/>
      <c r="E21" s="223"/>
      <c r="F21" s="221"/>
      <c r="G21" s="22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1"/>
      <c r="AA21" s="211"/>
      <c r="AB21" s="211"/>
      <c r="AC21" s="211"/>
      <c r="AD21" s="211"/>
      <c r="AE21" s="211"/>
      <c r="AF21" s="211"/>
      <c r="AG21" s="211" t="s">
        <v>114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3" x14ac:dyDescent="0.2">
      <c r="A22" s="218"/>
      <c r="B22" s="219"/>
      <c r="C22" s="253" t="s">
        <v>128</v>
      </c>
      <c r="D22" s="222"/>
      <c r="E22" s="223">
        <v>984</v>
      </c>
      <c r="F22" s="221"/>
      <c r="G22" s="221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1"/>
      <c r="AA22" s="211"/>
      <c r="AB22" s="211"/>
      <c r="AC22" s="211"/>
      <c r="AD22" s="211"/>
      <c r="AE22" s="211"/>
      <c r="AF22" s="211"/>
      <c r="AG22" s="211" t="s">
        <v>114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3" x14ac:dyDescent="0.2">
      <c r="A23" s="218"/>
      <c r="B23" s="219"/>
      <c r="C23" s="253" t="s">
        <v>129</v>
      </c>
      <c r="D23" s="222"/>
      <c r="E23" s="223">
        <v>584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1"/>
      <c r="AA23" s="211"/>
      <c r="AB23" s="211"/>
      <c r="AC23" s="211"/>
      <c r="AD23" s="211"/>
      <c r="AE23" s="211"/>
      <c r="AF23" s="211"/>
      <c r="AG23" s="211" t="s">
        <v>114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3" x14ac:dyDescent="0.2">
      <c r="A24" s="218"/>
      <c r="B24" s="219"/>
      <c r="C24" s="253" t="s">
        <v>130</v>
      </c>
      <c r="D24" s="222"/>
      <c r="E24" s="223">
        <v>125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1"/>
      <c r="AA24" s="211"/>
      <c r="AB24" s="211"/>
      <c r="AC24" s="211"/>
      <c r="AD24" s="211"/>
      <c r="AE24" s="211"/>
      <c r="AF24" s="211"/>
      <c r="AG24" s="211" t="s">
        <v>114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3" x14ac:dyDescent="0.2">
      <c r="A25" s="218"/>
      <c r="B25" s="219"/>
      <c r="C25" s="253" t="s">
        <v>131</v>
      </c>
      <c r="D25" s="222"/>
      <c r="E25" s="223">
        <v>275</v>
      </c>
      <c r="F25" s="221"/>
      <c r="G25" s="221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1"/>
      <c r="AA25" s="211"/>
      <c r="AB25" s="211"/>
      <c r="AC25" s="211"/>
      <c r="AD25" s="211"/>
      <c r="AE25" s="211"/>
      <c r="AF25" s="211"/>
      <c r="AG25" s="211" t="s">
        <v>114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32">
        <v>5</v>
      </c>
      <c r="B26" s="233" t="s">
        <v>132</v>
      </c>
      <c r="C26" s="251" t="s">
        <v>133</v>
      </c>
      <c r="D26" s="234" t="s">
        <v>122</v>
      </c>
      <c r="E26" s="235">
        <v>1980.5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7" t="s">
        <v>106</v>
      </c>
      <c r="S26" s="237" t="s">
        <v>107</v>
      </c>
      <c r="T26" s="238" t="s">
        <v>107</v>
      </c>
      <c r="U26" s="221">
        <v>0.1024</v>
      </c>
      <c r="V26" s="221">
        <f>ROUND(E26*U26,2)</f>
        <v>202.8</v>
      </c>
      <c r="W26" s="221"/>
      <c r="X26" s="221" t="s">
        <v>108</v>
      </c>
      <c r="Y26" s="221" t="s">
        <v>109</v>
      </c>
      <c r="Z26" s="211"/>
      <c r="AA26" s="211"/>
      <c r="AB26" s="211"/>
      <c r="AC26" s="211"/>
      <c r="AD26" s="211"/>
      <c r="AE26" s="211"/>
      <c r="AF26" s="211"/>
      <c r="AG26" s="211" t="s">
        <v>110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1.4" outlineLevel="2" x14ac:dyDescent="0.2">
      <c r="A27" s="218"/>
      <c r="B27" s="219"/>
      <c r="C27" s="252" t="s">
        <v>123</v>
      </c>
      <c r="D27" s="240"/>
      <c r="E27" s="240"/>
      <c r="F27" s="240"/>
      <c r="G27" s="240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1"/>
      <c r="AA27" s="211"/>
      <c r="AB27" s="211"/>
      <c r="AC27" s="211"/>
      <c r="AD27" s="211"/>
      <c r="AE27" s="211"/>
      <c r="AF27" s="211"/>
      <c r="AG27" s="211" t="s">
        <v>112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39" t="str">
        <f>C27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32">
        <v>6</v>
      </c>
      <c r="B28" s="233" t="s">
        <v>134</v>
      </c>
      <c r="C28" s="251" t="s">
        <v>135</v>
      </c>
      <c r="D28" s="234" t="s">
        <v>122</v>
      </c>
      <c r="E28" s="235">
        <v>169.94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7" t="s">
        <v>106</v>
      </c>
      <c r="S28" s="237" t="s">
        <v>107</v>
      </c>
      <c r="T28" s="238" t="s">
        <v>107</v>
      </c>
      <c r="U28" s="221">
        <v>0.51900000000000002</v>
      </c>
      <c r="V28" s="221">
        <f>ROUND(E28*U28,2)</f>
        <v>88.2</v>
      </c>
      <c r="W28" s="221"/>
      <c r="X28" s="221" t="s">
        <v>108</v>
      </c>
      <c r="Y28" s="221" t="s">
        <v>109</v>
      </c>
      <c r="Z28" s="211"/>
      <c r="AA28" s="211"/>
      <c r="AB28" s="211"/>
      <c r="AC28" s="211"/>
      <c r="AD28" s="211"/>
      <c r="AE28" s="211"/>
      <c r="AF28" s="211"/>
      <c r="AG28" s="211" t="s">
        <v>110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2" x14ac:dyDescent="0.2">
      <c r="A29" s="218"/>
      <c r="B29" s="219"/>
      <c r="C29" s="252" t="s">
        <v>136</v>
      </c>
      <c r="D29" s="240"/>
      <c r="E29" s="240"/>
      <c r="F29" s="240"/>
      <c r="G29" s="240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1"/>
      <c r="AA29" s="211"/>
      <c r="AB29" s="211"/>
      <c r="AC29" s="211"/>
      <c r="AD29" s="211"/>
      <c r="AE29" s="211"/>
      <c r="AF29" s="211"/>
      <c r="AG29" s="211" t="s">
        <v>112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39" t="str">
        <f>C29</f>
        <v>bez naložení do dopravní nádoby, ale s vyprázdněním dopravní nádoby na hromadu nebo na dopravní prostředek,</v>
      </c>
      <c r="BB29" s="211"/>
      <c r="BC29" s="211"/>
      <c r="BD29" s="211"/>
      <c r="BE29" s="211"/>
      <c r="BF29" s="211"/>
      <c r="BG29" s="211"/>
      <c r="BH29" s="211"/>
    </row>
    <row r="30" spans="1:60" outlineLevel="2" x14ac:dyDescent="0.2">
      <c r="A30" s="218"/>
      <c r="B30" s="219"/>
      <c r="C30" s="253" t="s">
        <v>137</v>
      </c>
      <c r="D30" s="222"/>
      <c r="E30" s="223">
        <v>12.5</v>
      </c>
      <c r="F30" s="221"/>
      <c r="G30" s="221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21"/>
      <c r="Z30" s="211"/>
      <c r="AA30" s="211"/>
      <c r="AB30" s="211"/>
      <c r="AC30" s="211"/>
      <c r="AD30" s="211"/>
      <c r="AE30" s="211"/>
      <c r="AF30" s="211"/>
      <c r="AG30" s="211" t="s">
        <v>114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3" x14ac:dyDescent="0.2">
      <c r="A31" s="218"/>
      <c r="B31" s="219"/>
      <c r="C31" s="253" t="s">
        <v>138</v>
      </c>
      <c r="D31" s="222"/>
      <c r="E31" s="223">
        <v>157.44</v>
      </c>
      <c r="F31" s="221"/>
      <c r="G31" s="221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1"/>
      <c r="AA31" s="211"/>
      <c r="AB31" s="211"/>
      <c r="AC31" s="211"/>
      <c r="AD31" s="211"/>
      <c r="AE31" s="211"/>
      <c r="AF31" s="211"/>
      <c r="AG31" s="211" t="s">
        <v>114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32">
        <v>7</v>
      </c>
      <c r="B32" s="233" t="s">
        <v>139</v>
      </c>
      <c r="C32" s="251" t="s">
        <v>140</v>
      </c>
      <c r="D32" s="234" t="s">
        <v>122</v>
      </c>
      <c r="E32" s="235">
        <v>1980.5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7" t="s">
        <v>106</v>
      </c>
      <c r="S32" s="237" t="s">
        <v>107</v>
      </c>
      <c r="T32" s="238" t="s">
        <v>107</v>
      </c>
      <c r="U32" s="221">
        <v>1.0999999999999999E-2</v>
      </c>
      <c r="V32" s="221">
        <f>ROUND(E32*U32,2)</f>
        <v>21.79</v>
      </c>
      <c r="W32" s="221"/>
      <c r="X32" s="221" t="s">
        <v>108</v>
      </c>
      <c r="Y32" s="221" t="s">
        <v>109</v>
      </c>
      <c r="Z32" s="211"/>
      <c r="AA32" s="211"/>
      <c r="AB32" s="211"/>
      <c r="AC32" s="211"/>
      <c r="AD32" s="211"/>
      <c r="AE32" s="211"/>
      <c r="AF32" s="211"/>
      <c r="AG32" s="211" t="s">
        <v>110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2" x14ac:dyDescent="0.2">
      <c r="A33" s="218"/>
      <c r="B33" s="219"/>
      <c r="C33" s="252" t="s">
        <v>141</v>
      </c>
      <c r="D33" s="240"/>
      <c r="E33" s="240"/>
      <c r="F33" s="240"/>
      <c r="G33" s="240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1"/>
      <c r="AA33" s="211"/>
      <c r="AB33" s="211"/>
      <c r="AC33" s="211"/>
      <c r="AD33" s="211"/>
      <c r="AE33" s="211"/>
      <c r="AF33" s="211"/>
      <c r="AG33" s="211" t="s">
        <v>112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1.4" outlineLevel="1" x14ac:dyDescent="0.2">
      <c r="A34" s="232">
        <v>8</v>
      </c>
      <c r="B34" s="233" t="s">
        <v>142</v>
      </c>
      <c r="C34" s="251" t="s">
        <v>143</v>
      </c>
      <c r="D34" s="234" t="s">
        <v>122</v>
      </c>
      <c r="E34" s="235">
        <v>39610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7" t="s">
        <v>106</v>
      </c>
      <c r="S34" s="237" t="s">
        <v>107</v>
      </c>
      <c r="T34" s="238" t="s">
        <v>107</v>
      </c>
      <c r="U34" s="221">
        <v>0</v>
      </c>
      <c r="V34" s="221">
        <f>ROUND(E34*U34,2)</f>
        <v>0</v>
      </c>
      <c r="W34" s="221"/>
      <c r="X34" s="221" t="s">
        <v>108</v>
      </c>
      <c r="Y34" s="221" t="s">
        <v>109</v>
      </c>
      <c r="Z34" s="211"/>
      <c r="AA34" s="211"/>
      <c r="AB34" s="211"/>
      <c r="AC34" s="211"/>
      <c r="AD34" s="211"/>
      <c r="AE34" s="211"/>
      <c r="AF34" s="211"/>
      <c r="AG34" s="211" t="s">
        <v>110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2" x14ac:dyDescent="0.2">
      <c r="A35" s="218"/>
      <c r="B35" s="219"/>
      <c r="C35" s="252" t="s">
        <v>141</v>
      </c>
      <c r="D35" s="240"/>
      <c r="E35" s="240"/>
      <c r="F35" s="240"/>
      <c r="G35" s="240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1"/>
      <c r="AA35" s="211"/>
      <c r="AB35" s="211"/>
      <c r="AC35" s="211"/>
      <c r="AD35" s="211"/>
      <c r="AE35" s="211"/>
      <c r="AF35" s="211"/>
      <c r="AG35" s="211" t="s">
        <v>112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2" x14ac:dyDescent="0.2">
      <c r="A36" s="218"/>
      <c r="B36" s="219"/>
      <c r="C36" s="254" t="s">
        <v>144</v>
      </c>
      <c r="D36" s="241"/>
      <c r="E36" s="241"/>
      <c r="F36" s="241"/>
      <c r="G36" s="24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1"/>
      <c r="AA36" s="211"/>
      <c r="AB36" s="211"/>
      <c r="AC36" s="211"/>
      <c r="AD36" s="211"/>
      <c r="AE36" s="211"/>
      <c r="AF36" s="211"/>
      <c r="AG36" s="211" t="s">
        <v>145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2" x14ac:dyDescent="0.2">
      <c r="A37" s="218"/>
      <c r="B37" s="219"/>
      <c r="C37" s="253" t="s">
        <v>146</v>
      </c>
      <c r="D37" s="222"/>
      <c r="E37" s="223">
        <v>39610</v>
      </c>
      <c r="F37" s="221"/>
      <c r="G37" s="22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1"/>
      <c r="AA37" s="211"/>
      <c r="AB37" s="211"/>
      <c r="AC37" s="211"/>
      <c r="AD37" s="211"/>
      <c r="AE37" s="211"/>
      <c r="AF37" s="211"/>
      <c r="AG37" s="211" t="s">
        <v>114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2">
        <v>9</v>
      </c>
      <c r="B38" s="243" t="s">
        <v>147</v>
      </c>
      <c r="C38" s="255" t="s">
        <v>148</v>
      </c>
      <c r="D38" s="244" t="s">
        <v>122</v>
      </c>
      <c r="E38" s="245">
        <v>1980.5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21</v>
      </c>
      <c r="M38" s="247">
        <f>G38*(1+L38/100)</f>
        <v>0</v>
      </c>
      <c r="N38" s="245">
        <v>0</v>
      </c>
      <c r="O38" s="245">
        <f>ROUND(E38*N38,2)</f>
        <v>0</v>
      </c>
      <c r="P38" s="245">
        <v>0</v>
      </c>
      <c r="Q38" s="245">
        <f>ROUND(E38*P38,2)</f>
        <v>0</v>
      </c>
      <c r="R38" s="247" t="s">
        <v>106</v>
      </c>
      <c r="S38" s="247" t="s">
        <v>107</v>
      </c>
      <c r="T38" s="248" t="s">
        <v>107</v>
      </c>
      <c r="U38" s="221">
        <v>5.2999999999999999E-2</v>
      </c>
      <c r="V38" s="221">
        <f>ROUND(E38*U38,2)</f>
        <v>104.97</v>
      </c>
      <c r="W38" s="221"/>
      <c r="X38" s="221" t="s">
        <v>108</v>
      </c>
      <c r="Y38" s="221" t="s">
        <v>109</v>
      </c>
      <c r="Z38" s="211"/>
      <c r="AA38" s="211"/>
      <c r="AB38" s="211"/>
      <c r="AC38" s="211"/>
      <c r="AD38" s="211"/>
      <c r="AE38" s="211"/>
      <c r="AF38" s="211"/>
      <c r="AG38" s="211" t="s">
        <v>110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1.4" outlineLevel="1" x14ac:dyDescent="0.2">
      <c r="A39" s="242">
        <v>10</v>
      </c>
      <c r="B39" s="243" t="s">
        <v>149</v>
      </c>
      <c r="C39" s="255" t="s">
        <v>150</v>
      </c>
      <c r="D39" s="244" t="s">
        <v>122</v>
      </c>
      <c r="E39" s="245">
        <v>1980.5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5">
        <v>0</v>
      </c>
      <c r="O39" s="245">
        <f>ROUND(E39*N39,2)</f>
        <v>0</v>
      </c>
      <c r="P39" s="245">
        <v>0</v>
      </c>
      <c r="Q39" s="245">
        <f>ROUND(E39*P39,2)</f>
        <v>0</v>
      </c>
      <c r="R39" s="247" t="s">
        <v>106</v>
      </c>
      <c r="S39" s="247" t="s">
        <v>107</v>
      </c>
      <c r="T39" s="248" t="s">
        <v>107</v>
      </c>
      <c r="U39" s="221">
        <v>8.9999999999999993E-3</v>
      </c>
      <c r="V39" s="221">
        <f>ROUND(E39*U39,2)</f>
        <v>17.82</v>
      </c>
      <c r="W39" s="221"/>
      <c r="X39" s="221" t="s">
        <v>108</v>
      </c>
      <c r="Y39" s="221" t="s">
        <v>109</v>
      </c>
      <c r="Z39" s="211"/>
      <c r="AA39" s="211"/>
      <c r="AB39" s="211"/>
      <c r="AC39" s="211"/>
      <c r="AD39" s="211"/>
      <c r="AE39" s="211"/>
      <c r="AF39" s="211"/>
      <c r="AG39" s="211" t="s">
        <v>110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2">
        <v>11</v>
      </c>
      <c r="B40" s="243" t="s">
        <v>151</v>
      </c>
      <c r="C40" s="255" t="s">
        <v>152</v>
      </c>
      <c r="D40" s="244" t="s">
        <v>122</v>
      </c>
      <c r="E40" s="245">
        <v>1980.5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21</v>
      </c>
      <c r="M40" s="247">
        <f>G40*(1+L40/100)</f>
        <v>0</v>
      </c>
      <c r="N40" s="245">
        <v>0</v>
      </c>
      <c r="O40" s="245">
        <f>ROUND(E40*N40,2)</f>
        <v>0</v>
      </c>
      <c r="P40" s="245">
        <v>0</v>
      </c>
      <c r="Q40" s="245">
        <f>ROUND(E40*P40,2)</f>
        <v>0</v>
      </c>
      <c r="R40" s="247" t="s">
        <v>106</v>
      </c>
      <c r="S40" s="247" t="s">
        <v>107</v>
      </c>
      <c r="T40" s="248" t="s">
        <v>107</v>
      </c>
      <c r="U40" s="221">
        <v>0</v>
      </c>
      <c r="V40" s="221">
        <f>ROUND(E40*U40,2)</f>
        <v>0</v>
      </c>
      <c r="W40" s="221"/>
      <c r="X40" s="221" t="s">
        <v>108</v>
      </c>
      <c r="Y40" s="221" t="s">
        <v>109</v>
      </c>
      <c r="Z40" s="211"/>
      <c r="AA40" s="211"/>
      <c r="AB40" s="211"/>
      <c r="AC40" s="211"/>
      <c r="AD40" s="211"/>
      <c r="AE40" s="211"/>
      <c r="AF40" s="211"/>
      <c r="AG40" s="211" t="s">
        <v>110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2">
        <v>12</v>
      </c>
      <c r="B41" s="243" t="s">
        <v>153</v>
      </c>
      <c r="C41" s="255" t="s">
        <v>154</v>
      </c>
      <c r="D41" s="244" t="s">
        <v>122</v>
      </c>
      <c r="E41" s="245">
        <v>1980.5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21</v>
      </c>
      <c r="M41" s="247">
        <f>G41*(1+L41/100)</f>
        <v>0</v>
      </c>
      <c r="N41" s="245">
        <v>0</v>
      </c>
      <c r="O41" s="245">
        <f>ROUND(E41*N41,2)</f>
        <v>0</v>
      </c>
      <c r="P41" s="245">
        <v>0</v>
      </c>
      <c r="Q41" s="245">
        <f>ROUND(E41*P41,2)</f>
        <v>0</v>
      </c>
      <c r="R41" s="247"/>
      <c r="S41" s="247" t="s">
        <v>155</v>
      </c>
      <c r="T41" s="248" t="s">
        <v>156</v>
      </c>
      <c r="U41" s="221">
        <v>0</v>
      </c>
      <c r="V41" s="221">
        <f>ROUND(E41*U41,2)</f>
        <v>0</v>
      </c>
      <c r="W41" s="221"/>
      <c r="X41" s="221" t="s">
        <v>108</v>
      </c>
      <c r="Y41" s="221" t="s">
        <v>109</v>
      </c>
      <c r="Z41" s="211"/>
      <c r="AA41" s="211"/>
      <c r="AB41" s="211"/>
      <c r="AC41" s="211"/>
      <c r="AD41" s="211"/>
      <c r="AE41" s="211"/>
      <c r="AF41" s="211"/>
      <c r="AG41" s="211" t="s">
        <v>110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2">
        <v>13</v>
      </c>
      <c r="B42" s="243" t="s">
        <v>157</v>
      </c>
      <c r="C42" s="255" t="s">
        <v>158</v>
      </c>
      <c r="D42" s="244" t="s">
        <v>159</v>
      </c>
      <c r="E42" s="245">
        <v>1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5">
        <v>0</v>
      </c>
      <c r="O42" s="245">
        <f>ROUND(E42*N42,2)</f>
        <v>0</v>
      </c>
      <c r="P42" s="245">
        <v>0</v>
      </c>
      <c r="Q42" s="245">
        <f>ROUND(E42*P42,2)</f>
        <v>0</v>
      </c>
      <c r="R42" s="247"/>
      <c r="S42" s="247" t="s">
        <v>155</v>
      </c>
      <c r="T42" s="248" t="s">
        <v>156</v>
      </c>
      <c r="U42" s="221">
        <v>0</v>
      </c>
      <c r="V42" s="221">
        <f>ROUND(E42*U42,2)</f>
        <v>0</v>
      </c>
      <c r="W42" s="221"/>
      <c r="X42" s="221" t="s">
        <v>108</v>
      </c>
      <c r="Y42" s="221" t="s">
        <v>109</v>
      </c>
      <c r="Z42" s="211"/>
      <c r="AA42" s="211"/>
      <c r="AB42" s="211"/>
      <c r="AC42" s="211"/>
      <c r="AD42" s="211"/>
      <c r="AE42" s="211"/>
      <c r="AF42" s="211"/>
      <c r="AG42" s="211" t="s">
        <v>110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2">
        <v>14</v>
      </c>
      <c r="B43" s="243" t="s">
        <v>160</v>
      </c>
      <c r="C43" s="255" t="s">
        <v>161</v>
      </c>
      <c r="D43" s="244" t="s">
        <v>159</v>
      </c>
      <c r="E43" s="245">
        <v>1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5">
        <v>0</v>
      </c>
      <c r="O43" s="245">
        <f>ROUND(E43*N43,2)</f>
        <v>0</v>
      </c>
      <c r="P43" s="245">
        <v>0</v>
      </c>
      <c r="Q43" s="245">
        <f>ROUND(E43*P43,2)</f>
        <v>0</v>
      </c>
      <c r="R43" s="247"/>
      <c r="S43" s="247" t="s">
        <v>155</v>
      </c>
      <c r="T43" s="248" t="s">
        <v>156</v>
      </c>
      <c r="U43" s="221">
        <v>0</v>
      </c>
      <c r="V43" s="221">
        <f>ROUND(E43*U43,2)</f>
        <v>0</v>
      </c>
      <c r="W43" s="221"/>
      <c r="X43" s="221" t="s">
        <v>108</v>
      </c>
      <c r="Y43" s="221" t="s">
        <v>109</v>
      </c>
      <c r="Z43" s="211"/>
      <c r="AA43" s="211"/>
      <c r="AB43" s="211"/>
      <c r="AC43" s="211"/>
      <c r="AD43" s="211"/>
      <c r="AE43" s="211"/>
      <c r="AF43" s="211"/>
      <c r="AG43" s="211" t="s">
        <v>110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225" t="s">
        <v>101</v>
      </c>
      <c r="B44" s="226" t="s">
        <v>72</v>
      </c>
      <c r="C44" s="250" t="s">
        <v>27</v>
      </c>
      <c r="D44" s="227"/>
      <c r="E44" s="228"/>
      <c r="F44" s="229"/>
      <c r="G44" s="229">
        <f>SUMIF(AG45:AG50,"&lt;&gt;NOR",G45:G50)</f>
        <v>0</v>
      </c>
      <c r="H44" s="229"/>
      <c r="I44" s="229">
        <f>SUM(I45:I50)</f>
        <v>0</v>
      </c>
      <c r="J44" s="229"/>
      <c r="K44" s="229">
        <f>SUM(K45:K50)</f>
        <v>0</v>
      </c>
      <c r="L44" s="229"/>
      <c r="M44" s="229">
        <f>SUM(M45:M50)</f>
        <v>0</v>
      </c>
      <c r="N44" s="228"/>
      <c r="O44" s="228">
        <f>SUM(O45:O50)</f>
        <v>0</v>
      </c>
      <c r="P44" s="228"/>
      <c r="Q44" s="228">
        <f>SUM(Q45:Q50)</f>
        <v>0</v>
      </c>
      <c r="R44" s="229"/>
      <c r="S44" s="229"/>
      <c r="T44" s="230"/>
      <c r="U44" s="224"/>
      <c r="V44" s="224">
        <f>SUM(V45:V50)</f>
        <v>0</v>
      </c>
      <c r="W44" s="224"/>
      <c r="X44" s="224"/>
      <c r="Y44" s="224"/>
      <c r="AG44" t="s">
        <v>102</v>
      </c>
    </row>
    <row r="45" spans="1:60" outlineLevel="1" x14ac:dyDescent="0.2">
      <c r="A45" s="232">
        <v>15</v>
      </c>
      <c r="B45" s="233" t="s">
        <v>162</v>
      </c>
      <c r="C45" s="251" t="s">
        <v>163</v>
      </c>
      <c r="D45" s="234" t="s">
        <v>164</v>
      </c>
      <c r="E45" s="235">
        <v>1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35">
        <v>0</v>
      </c>
      <c r="O45" s="235">
        <f>ROUND(E45*N45,2)</f>
        <v>0</v>
      </c>
      <c r="P45" s="235">
        <v>0</v>
      </c>
      <c r="Q45" s="235">
        <f>ROUND(E45*P45,2)</f>
        <v>0</v>
      </c>
      <c r="R45" s="237"/>
      <c r="S45" s="237" t="s">
        <v>107</v>
      </c>
      <c r="T45" s="238" t="s">
        <v>156</v>
      </c>
      <c r="U45" s="221">
        <v>0</v>
      </c>
      <c r="V45" s="221">
        <f>ROUND(E45*U45,2)</f>
        <v>0</v>
      </c>
      <c r="W45" s="221"/>
      <c r="X45" s="221" t="s">
        <v>165</v>
      </c>
      <c r="Y45" s="221" t="s">
        <v>109</v>
      </c>
      <c r="Z45" s="211"/>
      <c r="AA45" s="211"/>
      <c r="AB45" s="211"/>
      <c r="AC45" s="211"/>
      <c r="AD45" s="211"/>
      <c r="AE45" s="211"/>
      <c r="AF45" s="211"/>
      <c r="AG45" s="211" t="s">
        <v>166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2" x14ac:dyDescent="0.2">
      <c r="A46" s="218"/>
      <c r="B46" s="219"/>
      <c r="C46" s="256" t="s">
        <v>167</v>
      </c>
      <c r="D46" s="249"/>
      <c r="E46" s="249"/>
      <c r="F46" s="249"/>
      <c r="G46" s="249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21"/>
      <c r="Z46" s="211"/>
      <c r="AA46" s="211"/>
      <c r="AB46" s="211"/>
      <c r="AC46" s="211"/>
      <c r="AD46" s="211"/>
      <c r="AE46" s="211"/>
      <c r="AF46" s="211"/>
      <c r="AG46" s="211" t="s">
        <v>145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39" t="str">
        <f>C46</f>
        <v>Veškeré náklady spojené s vybudováním, provozem a odstraněním zařízení staveniště včetně bezpečnostních a hygienických opatření na staveništi.</v>
      </c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32">
        <v>16</v>
      </c>
      <c r="B47" s="233" t="s">
        <v>168</v>
      </c>
      <c r="C47" s="251" t="s">
        <v>169</v>
      </c>
      <c r="D47" s="234" t="s">
        <v>164</v>
      </c>
      <c r="E47" s="235">
        <v>1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7"/>
      <c r="S47" s="237" t="s">
        <v>107</v>
      </c>
      <c r="T47" s="238" t="s">
        <v>156</v>
      </c>
      <c r="U47" s="221">
        <v>0</v>
      </c>
      <c r="V47" s="221">
        <f>ROUND(E47*U47,2)</f>
        <v>0</v>
      </c>
      <c r="W47" s="221"/>
      <c r="X47" s="221" t="s">
        <v>165</v>
      </c>
      <c r="Y47" s="221" t="s">
        <v>109</v>
      </c>
      <c r="Z47" s="211"/>
      <c r="AA47" s="211"/>
      <c r="AB47" s="211"/>
      <c r="AC47" s="211"/>
      <c r="AD47" s="211"/>
      <c r="AE47" s="211"/>
      <c r="AF47" s="211"/>
      <c r="AG47" s="211" t="s">
        <v>166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1.4" outlineLevel="2" x14ac:dyDescent="0.2">
      <c r="A48" s="218"/>
      <c r="B48" s="219"/>
      <c r="C48" s="256" t="s">
        <v>170</v>
      </c>
      <c r="D48" s="249"/>
      <c r="E48" s="249"/>
      <c r="F48" s="249"/>
      <c r="G48" s="249"/>
      <c r="H48" s="221"/>
      <c r="I48" s="221"/>
      <c r="J48" s="221"/>
      <c r="K48" s="221"/>
      <c r="L48" s="221"/>
      <c r="M48" s="221"/>
      <c r="N48" s="220"/>
      <c r="O48" s="220"/>
      <c r="P48" s="220"/>
      <c r="Q48" s="220"/>
      <c r="R48" s="221"/>
      <c r="S48" s="221"/>
      <c r="T48" s="221"/>
      <c r="U48" s="221"/>
      <c r="V48" s="221"/>
      <c r="W48" s="221"/>
      <c r="X48" s="221"/>
      <c r="Y48" s="221"/>
      <c r="Z48" s="211"/>
      <c r="AA48" s="211"/>
      <c r="AB48" s="211"/>
      <c r="AC48" s="211"/>
      <c r="AD48" s="211"/>
      <c r="AE48" s="211"/>
      <c r="AF48" s="211"/>
      <c r="AG48" s="211" t="s">
        <v>145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39" t="str">
        <f>C48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32">
        <v>17</v>
      </c>
      <c r="B49" s="233" t="s">
        <v>171</v>
      </c>
      <c r="C49" s="251" t="s">
        <v>172</v>
      </c>
      <c r="D49" s="234" t="s">
        <v>164</v>
      </c>
      <c r="E49" s="235">
        <v>1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21</v>
      </c>
      <c r="M49" s="237">
        <f>G49*(1+L49/100)</f>
        <v>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7"/>
      <c r="S49" s="237" t="s">
        <v>107</v>
      </c>
      <c r="T49" s="238" t="s">
        <v>156</v>
      </c>
      <c r="U49" s="221">
        <v>0</v>
      </c>
      <c r="V49" s="221">
        <f>ROUND(E49*U49,2)</f>
        <v>0</v>
      </c>
      <c r="W49" s="221"/>
      <c r="X49" s="221" t="s">
        <v>165</v>
      </c>
      <c r="Y49" s="221" t="s">
        <v>109</v>
      </c>
      <c r="Z49" s="211"/>
      <c r="AA49" s="211"/>
      <c r="AB49" s="211"/>
      <c r="AC49" s="211"/>
      <c r="AD49" s="211"/>
      <c r="AE49" s="211"/>
      <c r="AF49" s="211"/>
      <c r="AG49" s="211" t="s">
        <v>166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2" x14ac:dyDescent="0.2">
      <c r="A50" s="218"/>
      <c r="B50" s="219"/>
      <c r="C50" s="256" t="s">
        <v>173</v>
      </c>
      <c r="D50" s="249"/>
      <c r="E50" s="249"/>
      <c r="F50" s="249"/>
      <c r="G50" s="249"/>
      <c r="H50" s="221"/>
      <c r="I50" s="221"/>
      <c r="J50" s="221"/>
      <c r="K50" s="221"/>
      <c r="L50" s="221"/>
      <c r="M50" s="221"/>
      <c r="N50" s="220"/>
      <c r="O50" s="220"/>
      <c r="P50" s="220"/>
      <c r="Q50" s="220"/>
      <c r="R50" s="221"/>
      <c r="S50" s="221"/>
      <c r="T50" s="221"/>
      <c r="U50" s="221"/>
      <c r="V50" s="221"/>
      <c r="W50" s="221"/>
      <c r="X50" s="221"/>
      <c r="Y50" s="221"/>
      <c r="Z50" s="211"/>
      <c r="AA50" s="211"/>
      <c r="AB50" s="211"/>
      <c r="AC50" s="211"/>
      <c r="AD50" s="211"/>
      <c r="AE50" s="211"/>
      <c r="AF50" s="211"/>
      <c r="AG50" s="211" t="s">
        <v>145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39" t="str">
        <f>C50</f>
        <v>Náklady na ztížené podmínky provádění tam, kde se vyskytují omezující vlivy konkrétního prostředí, které mají prokazatelný vliv na provádění stavebních prací.</v>
      </c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25" t="s">
        <v>101</v>
      </c>
      <c r="B51" s="226" t="s">
        <v>73</v>
      </c>
      <c r="C51" s="250" t="s">
        <v>28</v>
      </c>
      <c r="D51" s="227"/>
      <c r="E51" s="228"/>
      <c r="F51" s="229"/>
      <c r="G51" s="229">
        <f>SUMIF(AG52:AG59,"&lt;&gt;NOR",G52:G59)</f>
        <v>0</v>
      </c>
      <c r="H51" s="229"/>
      <c r="I51" s="229">
        <f>SUM(I52:I59)</f>
        <v>0</v>
      </c>
      <c r="J51" s="229"/>
      <c r="K51" s="229">
        <f>SUM(K52:K59)</f>
        <v>0</v>
      </c>
      <c r="L51" s="229"/>
      <c r="M51" s="229">
        <f>SUM(M52:M59)</f>
        <v>0</v>
      </c>
      <c r="N51" s="228"/>
      <c r="O51" s="228">
        <f>SUM(O52:O59)</f>
        <v>0</v>
      </c>
      <c r="P51" s="228"/>
      <c r="Q51" s="228">
        <f>SUM(Q52:Q59)</f>
        <v>0</v>
      </c>
      <c r="R51" s="229"/>
      <c r="S51" s="229"/>
      <c r="T51" s="230"/>
      <c r="U51" s="224"/>
      <c r="V51" s="224">
        <f>SUM(V52:V59)</f>
        <v>0</v>
      </c>
      <c r="W51" s="224"/>
      <c r="X51" s="224"/>
      <c r="Y51" s="224"/>
      <c r="AG51" t="s">
        <v>102</v>
      </c>
    </row>
    <row r="52" spans="1:60" outlineLevel="1" x14ac:dyDescent="0.2">
      <c r="A52" s="232">
        <v>18</v>
      </c>
      <c r="B52" s="233" t="s">
        <v>174</v>
      </c>
      <c r="C52" s="251" t="s">
        <v>175</v>
      </c>
      <c r="D52" s="234" t="s">
        <v>164</v>
      </c>
      <c r="E52" s="235">
        <v>1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21</v>
      </c>
      <c r="M52" s="237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7"/>
      <c r="S52" s="237" t="s">
        <v>107</v>
      </c>
      <c r="T52" s="238" t="s">
        <v>156</v>
      </c>
      <c r="U52" s="221">
        <v>0</v>
      </c>
      <c r="V52" s="221">
        <f>ROUND(E52*U52,2)</f>
        <v>0</v>
      </c>
      <c r="W52" s="221"/>
      <c r="X52" s="221" t="s">
        <v>165</v>
      </c>
      <c r="Y52" s="221" t="s">
        <v>109</v>
      </c>
      <c r="Z52" s="211"/>
      <c r="AA52" s="211"/>
      <c r="AB52" s="211"/>
      <c r="AC52" s="211"/>
      <c r="AD52" s="211"/>
      <c r="AE52" s="211"/>
      <c r="AF52" s="211"/>
      <c r="AG52" s="211" t="s">
        <v>166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1.4" outlineLevel="2" x14ac:dyDescent="0.2">
      <c r="A53" s="218"/>
      <c r="B53" s="219"/>
      <c r="C53" s="256" t="s">
        <v>176</v>
      </c>
      <c r="D53" s="249"/>
      <c r="E53" s="249"/>
      <c r="F53" s="249"/>
      <c r="G53" s="249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21"/>
      <c r="Z53" s="211"/>
      <c r="AA53" s="211"/>
      <c r="AB53" s="211"/>
      <c r="AC53" s="211"/>
      <c r="AD53" s="211"/>
      <c r="AE53" s="211"/>
      <c r="AF53" s="211"/>
      <c r="AG53" s="211" t="s">
        <v>145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39" t="str">
        <f>C53</f>
        <v>Náklady dodavatele vyplývající z povinností dodavatele stanovených obchodními podmínkami před zahájením stavebních prací. Tato skupina zahrnuje zejména náklady na přípravné činnosti.</v>
      </c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32">
        <v>19</v>
      </c>
      <c r="B54" s="233" t="s">
        <v>177</v>
      </c>
      <c r="C54" s="251" t="s">
        <v>178</v>
      </c>
      <c r="D54" s="234" t="s">
        <v>164</v>
      </c>
      <c r="E54" s="235">
        <v>1</v>
      </c>
      <c r="F54" s="236"/>
      <c r="G54" s="237">
        <f>ROUND(E54*F54,2)</f>
        <v>0</v>
      </c>
      <c r="H54" s="236"/>
      <c r="I54" s="237">
        <f>ROUND(E54*H54,2)</f>
        <v>0</v>
      </c>
      <c r="J54" s="236"/>
      <c r="K54" s="237">
        <f>ROUND(E54*J54,2)</f>
        <v>0</v>
      </c>
      <c r="L54" s="237">
        <v>21</v>
      </c>
      <c r="M54" s="237">
        <f>G54*(1+L54/100)</f>
        <v>0</v>
      </c>
      <c r="N54" s="235">
        <v>0</v>
      </c>
      <c r="O54" s="235">
        <f>ROUND(E54*N54,2)</f>
        <v>0</v>
      </c>
      <c r="P54" s="235">
        <v>0</v>
      </c>
      <c r="Q54" s="235">
        <f>ROUND(E54*P54,2)</f>
        <v>0</v>
      </c>
      <c r="R54" s="237"/>
      <c r="S54" s="237" t="s">
        <v>107</v>
      </c>
      <c r="T54" s="238" t="s">
        <v>156</v>
      </c>
      <c r="U54" s="221">
        <v>0</v>
      </c>
      <c r="V54" s="221">
        <f>ROUND(E54*U54,2)</f>
        <v>0</v>
      </c>
      <c r="W54" s="221"/>
      <c r="X54" s="221" t="s">
        <v>165</v>
      </c>
      <c r="Y54" s="221" t="s">
        <v>109</v>
      </c>
      <c r="Z54" s="211"/>
      <c r="AA54" s="211"/>
      <c r="AB54" s="211"/>
      <c r="AC54" s="211"/>
      <c r="AD54" s="211"/>
      <c r="AE54" s="211"/>
      <c r="AF54" s="211"/>
      <c r="AG54" s="211" t="s">
        <v>166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2" x14ac:dyDescent="0.2">
      <c r="A55" s="218"/>
      <c r="B55" s="219"/>
      <c r="C55" s="256" t="s">
        <v>179</v>
      </c>
      <c r="D55" s="249"/>
      <c r="E55" s="249"/>
      <c r="F55" s="249"/>
      <c r="G55" s="249"/>
      <c r="H55" s="221"/>
      <c r="I55" s="221"/>
      <c r="J55" s="221"/>
      <c r="K55" s="221"/>
      <c r="L55" s="221"/>
      <c r="M55" s="221"/>
      <c r="N55" s="220"/>
      <c r="O55" s="220"/>
      <c r="P55" s="220"/>
      <c r="Q55" s="220"/>
      <c r="R55" s="221"/>
      <c r="S55" s="221"/>
      <c r="T55" s="221"/>
      <c r="U55" s="221"/>
      <c r="V55" s="221"/>
      <c r="W55" s="221"/>
      <c r="X55" s="221"/>
      <c r="Y55" s="221"/>
      <c r="Z55" s="211"/>
      <c r="AA55" s="211"/>
      <c r="AB55" s="211"/>
      <c r="AC55" s="211"/>
      <c r="AD55" s="211"/>
      <c r="AE55" s="211"/>
      <c r="AF55" s="211"/>
      <c r="AG55" s="211" t="s">
        <v>145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32">
        <v>20</v>
      </c>
      <c r="B56" s="233" t="s">
        <v>180</v>
      </c>
      <c r="C56" s="251" t="s">
        <v>181</v>
      </c>
      <c r="D56" s="234" t="s">
        <v>164</v>
      </c>
      <c r="E56" s="235">
        <v>1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35">
        <v>0</v>
      </c>
      <c r="O56" s="235">
        <f>ROUND(E56*N56,2)</f>
        <v>0</v>
      </c>
      <c r="P56" s="235">
        <v>0</v>
      </c>
      <c r="Q56" s="235">
        <f>ROUND(E56*P56,2)</f>
        <v>0</v>
      </c>
      <c r="R56" s="237"/>
      <c r="S56" s="237" t="s">
        <v>155</v>
      </c>
      <c r="T56" s="238" t="s">
        <v>156</v>
      </c>
      <c r="U56" s="221">
        <v>0</v>
      </c>
      <c r="V56" s="221">
        <f>ROUND(E56*U56,2)</f>
        <v>0</v>
      </c>
      <c r="W56" s="221"/>
      <c r="X56" s="221" t="s">
        <v>165</v>
      </c>
      <c r="Y56" s="221" t="s">
        <v>109</v>
      </c>
      <c r="Z56" s="211"/>
      <c r="AA56" s="211"/>
      <c r="AB56" s="211"/>
      <c r="AC56" s="211"/>
      <c r="AD56" s="211"/>
      <c r="AE56" s="211"/>
      <c r="AF56" s="211"/>
      <c r="AG56" s="211" t="s">
        <v>166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ht="21.4" outlineLevel="2" x14ac:dyDescent="0.2">
      <c r="A57" s="218"/>
      <c r="B57" s="219"/>
      <c r="C57" s="256" t="s">
        <v>182</v>
      </c>
      <c r="D57" s="249"/>
      <c r="E57" s="249"/>
      <c r="F57" s="249"/>
      <c r="G57" s="249"/>
      <c r="H57" s="221"/>
      <c r="I57" s="221"/>
      <c r="J57" s="221"/>
      <c r="K57" s="221"/>
      <c r="L57" s="221"/>
      <c r="M57" s="221"/>
      <c r="N57" s="220"/>
      <c r="O57" s="220"/>
      <c r="P57" s="220"/>
      <c r="Q57" s="220"/>
      <c r="R57" s="221"/>
      <c r="S57" s="221"/>
      <c r="T57" s="221"/>
      <c r="U57" s="221"/>
      <c r="V57" s="221"/>
      <c r="W57" s="221"/>
      <c r="X57" s="221"/>
      <c r="Y57" s="221"/>
      <c r="Z57" s="211"/>
      <c r="AA57" s="211"/>
      <c r="AB57" s="211"/>
      <c r="AC57" s="211"/>
      <c r="AD57" s="211"/>
      <c r="AE57" s="211"/>
      <c r="AF57" s="211"/>
      <c r="AG57" s="211" t="s">
        <v>145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39" t="str">
        <f>C57</f>
        <v>Náklady zhotovitele, související s odběrem vzorku a laboratorních zkoušek předepsaných technickými normami nebo objednatelem a které jsou pro provedení díla nezbytné.</v>
      </c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32">
        <v>21</v>
      </c>
      <c r="B58" s="233" t="s">
        <v>183</v>
      </c>
      <c r="C58" s="251" t="s">
        <v>184</v>
      </c>
      <c r="D58" s="234" t="s">
        <v>164</v>
      </c>
      <c r="E58" s="235">
        <v>1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21</v>
      </c>
      <c r="M58" s="237">
        <f>G58*(1+L58/100)</f>
        <v>0</v>
      </c>
      <c r="N58" s="235">
        <v>0</v>
      </c>
      <c r="O58" s="235">
        <f>ROUND(E58*N58,2)</f>
        <v>0</v>
      </c>
      <c r="P58" s="235">
        <v>0</v>
      </c>
      <c r="Q58" s="235">
        <f>ROUND(E58*P58,2)</f>
        <v>0</v>
      </c>
      <c r="R58" s="237"/>
      <c r="S58" s="237" t="s">
        <v>155</v>
      </c>
      <c r="T58" s="238" t="s">
        <v>156</v>
      </c>
      <c r="U58" s="221">
        <v>0</v>
      </c>
      <c r="V58" s="221">
        <f>ROUND(E58*U58,2)</f>
        <v>0</v>
      </c>
      <c r="W58" s="221"/>
      <c r="X58" s="221" t="s">
        <v>165</v>
      </c>
      <c r="Y58" s="221" t="s">
        <v>109</v>
      </c>
      <c r="Z58" s="211"/>
      <c r="AA58" s="211"/>
      <c r="AB58" s="211"/>
      <c r="AC58" s="211"/>
      <c r="AD58" s="211"/>
      <c r="AE58" s="211"/>
      <c r="AF58" s="211"/>
      <c r="AG58" s="211" t="s">
        <v>166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2" x14ac:dyDescent="0.2">
      <c r="A59" s="218"/>
      <c r="B59" s="219"/>
      <c r="C59" s="256" t="s">
        <v>185</v>
      </c>
      <c r="D59" s="249"/>
      <c r="E59" s="249"/>
      <c r="F59" s="249"/>
      <c r="G59" s="249"/>
      <c r="H59" s="221"/>
      <c r="I59" s="221"/>
      <c r="J59" s="221"/>
      <c r="K59" s="221"/>
      <c r="L59" s="221"/>
      <c r="M59" s="221"/>
      <c r="N59" s="220"/>
      <c r="O59" s="220"/>
      <c r="P59" s="220"/>
      <c r="Q59" s="220"/>
      <c r="R59" s="221"/>
      <c r="S59" s="221"/>
      <c r="T59" s="221"/>
      <c r="U59" s="221"/>
      <c r="V59" s="221"/>
      <c r="W59" s="221"/>
      <c r="X59" s="221"/>
      <c r="Y59" s="221"/>
      <c r="Z59" s="211"/>
      <c r="AA59" s="211"/>
      <c r="AB59" s="211"/>
      <c r="AC59" s="211"/>
      <c r="AD59" s="211"/>
      <c r="AE59" s="211"/>
      <c r="AF59" s="211"/>
      <c r="AG59" s="211" t="s">
        <v>145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3"/>
      <c r="B60" s="4"/>
      <c r="C60" s="257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E60">
        <v>12</v>
      </c>
      <c r="AF60">
        <v>21</v>
      </c>
      <c r="AG60" t="s">
        <v>87</v>
      </c>
    </row>
    <row r="61" spans="1:60" x14ac:dyDescent="0.2">
      <c r="A61" s="214"/>
      <c r="B61" s="215" t="s">
        <v>29</v>
      </c>
      <c r="C61" s="258"/>
      <c r="D61" s="216"/>
      <c r="E61" s="217"/>
      <c r="F61" s="217"/>
      <c r="G61" s="231">
        <f>G8+G44+G51</f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E61">
        <f>SUMIF(L7:L59,AE60,G7:G59)</f>
        <v>0</v>
      </c>
      <c r="AF61">
        <f>SUMIF(L7:L59,AF60,G7:G59)</f>
        <v>0</v>
      </c>
      <c r="AG61" t="s">
        <v>186</v>
      </c>
    </row>
    <row r="62" spans="1:60" x14ac:dyDescent="0.2">
      <c r="C62" s="259"/>
      <c r="D62" s="10"/>
      <c r="AG62" t="s">
        <v>187</v>
      </c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813" sheet="1" formatRows="0"/>
  <mergeCells count="20">
    <mergeCell ref="C57:G57"/>
    <mergeCell ref="C59:G59"/>
    <mergeCell ref="C36:G36"/>
    <mergeCell ref="C46:G46"/>
    <mergeCell ref="C48:G48"/>
    <mergeCell ref="C50:G50"/>
    <mergeCell ref="C53:G53"/>
    <mergeCell ref="C55:G55"/>
    <mergeCell ref="C16:G16"/>
    <mergeCell ref="C20:G20"/>
    <mergeCell ref="C27:G27"/>
    <mergeCell ref="C29:G29"/>
    <mergeCell ref="C33:G33"/>
    <mergeCell ref="C35:G35"/>
    <mergeCell ref="A1:G1"/>
    <mergeCell ref="C2:G2"/>
    <mergeCell ref="C3:G3"/>
    <mergeCell ref="C4:G4"/>
    <mergeCell ref="C10:G10"/>
    <mergeCell ref="C13:G13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&amp;N&amp;R&amp;8HP4-7-51885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16BB0E5E6AE046AF93EBF60D0DF03D" ma:contentTypeVersion="11" ma:contentTypeDescription="Vytvoří nový dokument" ma:contentTypeScope="" ma:versionID="0bdeb1583fb5c7c9289ba533b27ba7aa">
  <xsd:schema xmlns:xsd="http://www.w3.org/2001/XMLSchema" xmlns:xs="http://www.w3.org/2001/XMLSchema" xmlns:p="http://schemas.microsoft.com/office/2006/metadata/properties" xmlns:ns2="eb26dc61-d414-4f14-93c2-153248a695d4" targetNamespace="http://schemas.microsoft.com/office/2006/metadata/properties" ma:root="true" ma:fieldsID="f2796ab79ba948d87175f80478166701" ns2:_="">
    <xsd:import namespace="eb26dc61-d414-4f14-93c2-153248a69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6dc61-d414-4f14-93c2-153248a695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26dc61-d414-4f14-93c2-153248a695d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60CD14-DC1F-44D6-8FFD-2643FAD97973}"/>
</file>

<file path=customXml/itemProps2.xml><?xml version="1.0" encoding="utf-8"?>
<ds:datastoreItem xmlns:ds="http://schemas.openxmlformats.org/officeDocument/2006/customXml" ds:itemID="{D7E074C1-EABA-4950-B7C0-BDF21F81D14D}"/>
</file>

<file path=customXml/itemProps3.xml><?xml version="1.0" encoding="utf-8"?>
<ds:datastoreItem xmlns:ds="http://schemas.openxmlformats.org/officeDocument/2006/customXml" ds:itemID="{A575A5FF-4C96-4602-9603-2A05B8F5E2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D1 _1_SO01_Dekont._R1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 _1_SO01_Dekont._R1 Pol'!Názvy_tisku</vt:lpstr>
      <vt:lpstr>oadresa</vt:lpstr>
      <vt:lpstr>Stavba!Objednatel</vt:lpstr>
      <vt:lpstr>Stavba!Objekt</vt:lpstr>
      <vt:lpstr>'D1 _1_SO01_Dekont._R1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2025-01-09T12:58:54Z</cp:lastPrinted>
  <dcterms:created xsi:type="dcterms:W3CDTF">2009-04-08T07:15:50Z</dcterms:created>
  <dcterms:modified xsi:type="dcterms:W3CDTF">2025-01-09T12:59:22Z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0x010100F516BB0E5E6AE046AF93EBF60D0DF03D</vt:lpwstr>
  </property>
</Properties>
</file>